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127692AA-DD03-47BE-A47B-2E177EF4BB80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EU Levels" sheetId="1" r:id="rId1"/>
    <sheet name="Y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20" i="3"/>
  <c r="C9" i="3"/>
  <c r="C12" i="3"/>
  <c r="C24" i="3"/>
  <c r="C11" i="3" l="1"/>
  <c r="C22" i="3"/>
  <c r="E16" i="3"/>
  <c r="E15" i="3"/>
  <c r="D16" i="3"/>
  <c r="D15" i="3"/>
  <c r="G24" i="3" l="1"/>
  <c r="F24" i="3"/>
  <c r="E24" i="3"/>
  <c r="D24" i="3"/>
  <c r="B24" i="3"/>
  <c r="G21" i="3"/>
  <c r="F21" i="3"/>
  <c r="E21" i="3"/>
  <c r="D21" i="3"/>
  <c r="C21" i="3"/>
  <c r="B21" i="3"/>
  <c r="D23" i="3"/>
  <c r="E23" i="3"/>
  <c r="F23" i="3"/>
  <c r="G23" i="3"/>
  <c r="B23" i="3"/>
  <c r="D20" i="3"/>
  <c r="E20" i="3"/>
  <c r="F20" i="3"/>
  <c r="G20" i="3"/>
  <c r="B20" i="3"/>
  <c r="C19" i="3"/>
  <c r="D19" i="3"/>
  <c r="E19" i="3"/>
  <c r="F19" i="3"/>
  <c r="G19" i="3"/>
  <c r="G22" i="3"/>
  <c r="D22" i="3"/>
  <c r="E22" i="3"/>
  <c r="F22" i="3"/>
  <c r="B22" i="3"/>
  <c r="B19" i="3"/>
  <c r="C13" i="3"/>
  <c r="D13" i="3"/>
  <c r="E13" i="3"/>
  <c r="F13" i="3"/>
  <c r="G13" i="3"/>
  <c r="B13" i="3"/>
  <c r="D12" i="3"/>
  <c r="E12" i="3"/>
  <c r="F12" i="3"/>
  <c r="G12" i="3"/>
  <c r="B12" i="3"/>
  <c r="D11" i="3"/>
  <c r="E11" i="3"/>
  <c r="F11" i="3"/>
  <c r="G11" i="3"/>
  <c r="B11" i="3"/>
  <c r="C10" i="3"/>
  <c r="D10" i="3"/>
  <c r="E10" i="3"/>
  <c r="F10" i="3"/>
  <c r="G10" i="3"/>
  <c r="B10" i="3"/>
  <c r="D9" i="3"/>
  <c r="E9" i="3"/>
  <c r="F9" i="3"/>
  <c r="G9" i="3"/>
  <c r="B9" i="3"/>
  <c r="C8" i="3"/>
  <c r="D8" i="3"/>
  <c r="E8" i="3"/>
  <c r="F8" i="3"/>
  <c r="G8" i="3"/>
  <c r="B8" i="3"/>
  <c r="C9" i="1" l="1"/>
  <c r="D9" i="1"/>
  <c r="E9" i="1"/>
  <c r="F9" i="1"/>
  <c r="F12" i="1" s="1"/>
  <c r="G9" i="1"/>
  <c r="B9" i="1"/>
  <c r="C12" i="1"/>
  <c r="D12" i="1"/>
  <c r="E12" i="1"/>
  <c r="G12" i="1"/>
  <c r="B12" i="1"/>
  <c r="C11" i="1"/>
  <c r="D11" i="1"/>
  <c r="E11" i="1"/>
  <c r="F11" i="1"/>
  <c r="G11" i="1"/>
  <c r="B11" i="1"/>
  <c r="C13" i="1"/>
  <c r="D13" i="1"/>
  <c r="E13" i="1"/>
  <c r="F13" i="1"/>
  <c r="G13" i="1"/>
  <c r="B13" i="1"/>
  <c r="C10" i="1"/>
  <c r="D10" i="1"/>
  <c r="E10" i="1"/>
  <c r="F10" i="1"/>
  <c r="G10" i="1"/>
  <c r="B10" i="1"/>
  <c r="C8" i="1"/>
  <c r="D8" i="1"/>
  <c r="E8" i="1"/>
  <c r="F8" i="1"/>
  <c r="G8" i="1"/>
  <c r="B8" i="1"/>
</calcChain>
</file>

<file path=xl/sharedStrings.xml><?xml version="1.0" encoding="utf-8"?>
<sst xmlns="http://schemas.openxmlformats.org/spreadsheetml/2006/main" count="69" uniqueCount="25">
  <si>
    <t>Minimivaihtoehto/normi</t>
  </si>
  <si>
    <t>Konseptikerrostalo lähtötiedot</t>
  </si>
  <si>
    <t>Matalaenergia</t>
  </si>
  <si>
    <t>Passiivi</t>
  </si>
  <si>
    <t>Sähkö (kWh/a)</t>
  </si>
  <si>
    <t>Kaukolämpö (kWh/a)</t>
  </si>
  <si>
    <t>Konseptikerrostalo lähtötiedot (IDA ICE)</t>
  </si>
  <si>
    <t>Matalaenergia (IDA ICE)</t>
  </si>
  <si>
    <t>laskentapalvelut.fi</t>
  </si>
  <si>
    <t>IDA ICE</t>
  </si>
  <si>
    <t>Sähkö (kg CO2e/a)</t>
  </si>
  <si>
    <t>Kaukolämpö (kg CO2e/a)</t>
  </si>
  <si>
    <t>Sähkö, Suomi (2020-2070, 50 vuoden käyttöikä)</t>
  </si>
  <si>
    <t>LCA study based on Kaukolämpötilasto 2018 and Ecoinvent 3.3, Bionova Ltd (2019)</t>
  </si>
  <si>
    <t>Yhteensä (kg CO2e/a)</t>
  </si>
  <si>
    <t>Yhteensä 60 a</t>
  </si>
  <si>
    <t>Sähkö 60 a(kg CO2e)</t>
  </si>
  <si>
    <t>Kaukolämpö 60 a (kg CO2e)</t>
  </si>
  <si>
    <t>Fortum Power and Heat Oy, Joensuu. LCA Kaukolämpötilasto 2018, Ecoinvent 3.3, Bionova Ltd (2019)</t>
  </si>
  <si>
    <t>Kaukolämpö YM 50a</t>
  </si>
  <si>
    <t>Kaukolämpö YM 50a (kg CO2e/a)</t>
  </si>
  <si>
    <t>Kaukolämpö YM 50 a (kg CO2e)</t>
  </si>
  <si>
    <t>YM</t>
  </si>
  <si>
    <t>EU Level(s)</t>
  </si>
  <si>
    <t>Konseptikerrostalo (IDA 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</si>
</sst>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Vakioidulla käytöllä laskettu ostoenergia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'EU Levels'!$A$3</c:f>
              <c:strCache>
                <c:ptCount val="1"/>
                <c:pt idx="0">
                  <c:v>Sähkö (kWh/a)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Levels'!$B$1:$G$2</c15:sqref>
                  </c15:fullRef>
                  <c15:levelRef>
                    <c15:sqref>'EU Levels'!$B$2:$G$2</c15:sqref>
                  </c15:levelRef>
                </c:ext>
              </c:extLst>
              <c:f>'EU Levels'!$B$2:$G$2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Levels'!$B$3:$G$3</c:f>
              <c:numCache>
                <c:formatCode>General</c:formatCode>
                <c:ptCount val="6"/>
                <c:pt idx="0">
                  <c:v>53188</c:v>
                </c:pt>
                <c:pt idx="1">
                  <c:v>47155</c:v>
                </c:pt>
                <c:pt idx="2">
                  <c:v>36434</c:v>
                </c:pt>
                <c:pt idx="3">
                  <c:v>33052</c:v>
                </c:pt>
                <c:pt idx="4">
                  <c:v>51532</c:v>
                </c:pt>
                <c:pt idx="5">
                  <c:v>49892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D-4AC9-8B89-B226596767F1}"/>
            </c:ext>
          </c:extLst>
        </c:ser>
        <c:ser>
          <c:idx val="1"/>
          <c:order val="1"/>
          <c:tx>
            <c:strRef>
              <c:f>'EU Levels'!$A$4</c:f>
              <c:strCache>
                <c:ptCount val="1"/>
                <c:pt idx="0">
                  <c:v>Kaukolämpö (kWh/a)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Levels'!$B$1:$G$2</c15:sqref>
                  </c15:fullRef>
                  <c15:levelRef>
                    <c15:sqref>'EU Levels'!$B$2:$G$2</c15:sqref>
                  </c15:levelRef>
                </c:ext>
              </c:extLst>
              <c:f>'EU Levels'!$B$2:$G$2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Levels'!$B$4:$G$4</c:f>
              <c:numCache>
                <c:formatCode>General</c:formatCode>
                <c:ptCount val="6"/>
                <c:pt idx="0">
                  <c:v>73056</c:v>
                </c:pt>
                <c:pt idx="1">
                  <c:v>73917</c:v>
                </c:pt>
                <c:pt idx="2">
                  <c:v>67412</c:v>
                </c:pt>
                <c:pt idx="3">
                  <c:v>49737</c:v>
                </c:pt>
                <c:pt idx="4">
                  <c:v>110558</c:v>
                </c:pt>
                <c:pt idx="5">
                  <c:v>81896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D-4AC9-8B89-B2265967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1620824"/>
        <c:axId val="661621480"/>
      </c:barChart>
      <c:catAx>
        <c:axId val="66162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1621480"/>
        <c:crosses val="autoZero"/>
        <c:auto val="1"/>
        <c:lblAlgn val="ctr"/>
        <c:lblOffset val="100"/>
        <c:noMultiLvlLbl val="0"/>
      </c:catAx>
      <c:valAx>
        <c:axId val="661621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162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Rakennuksen</a:t>
            </a:r>
            <a:r>
              <a:rPr lang="fi-FI" baseline="0"/>
              <a:t> elinkaaren B6 aikaiset </a:t>
            </a:r>
          </a:p>
          <a:p>
            <a:pPr>
              <a:defRPr/>
            </a:pPr>
            <a:r>
              <a:rPr lang="fi-FI" baseline="0"/>
              <a:t>GWP- päästöt (60a)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'EU Levels'!$A$11</c:f>
              <c:strCache>
                <c:ptCount val="1"/>
                <c:pt idx="0">
                  <c:v>Sähkö 60 a(kg CO2e)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Levels'!$B$6:$G$7</c15:sqref>
                  </c15:fullRef>
                  <c15:levelRef>
                    <c15:sqref>'EU Levels'!$B$7:$G$7</c15:sqref>
                  </c15:levelRef>
                </c:ext>
              </c:extLst>
              <c:f>'EU Levels'!$B$7:$G$7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Levels'!$B$11:$G$11</c:f>
              <c:numCache>
                <c:formatCode>General</c:formatCode>
                <c:ptCount val="6"/>
                <c:pt idx="0">
                  <c:v>153181.44</c:v>
                </c:pt>
                <c:pt idx="1">
                  <c:v>135806.39999999999</c:v>
                </c:pt>
                <c:pt idx="2">
                  <c:v>104929.92000000001</c:v>
                </c:pt>
                <c:pt idx="3">
                  <c:v>95189.760000000009</c:v>
                </c:pt>
                <c:pt idx="4">
                  <c:v>148412.16</c:v>
                </c:pt>
                <c:pt idx="5">
                  <c:v>143688.96000000002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50-4391-A56E-2C25A482956B}"/>
            </c:ext>
          </c:extLst>
        </c:ser>
        <c:ser>
          <c:idx val="4"/>
          <c:order val="4"/>
          <c:tx>
            <c:strRef>
              <c:f>'EU Levels'!$A$12</c:f>
              <c:strCache>
                <c:ptCount val="1"/>
                <c:pt idx="0">
                  <c:v>Kaukolämpö 60 a (kg CO2e)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Levels'!$B$6:$G$7</c15:sqref>
                  </c15:fullRef>
                  <c15:levelRef>
                    <c15:sqref>'EU Levels'!$B$7:$G$7</c15:sqref>
                  </c15:levelRef>
                </c:ext>
              </c:extLst>
              <c:f>'EU Levels'!$B$7:$G$7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Levels'!$B$12:$G$12</c:f>
              <c:numCache>
                <c:formatCode>General</c:formatCode>
                <c:ptCount val="6"/>
                <c:pt idx="0">
                  <c:v>645264.89617535996</c:v>
                </c:pt>
                <c:pt idx="1">
                  <c:v>652869.65246652008</c:v>
                </c:pt>
                <c:pt idx="2">
                  <c:v>595414.43797872006</c:v>
                </c:pt>
                <c:pt idx="3">
                  <c:v>439300.53850572003</c:v>
                </c:pt>
                <c:pt idx="4">
                  <c:v>976500.16961448011</c:v>
                </c:pt>
                <c:pt idx="5">
                  <c:v>723343.92708576005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0-4391-A56E-2C25A482956B}"/>
            </c:ext>
          </c:extLst>
        </c:ser>
        <c:ser>
          <c:idx val="5"/>
          <c:order val="5"/>
          <c:tx>
            <c:strRef>
              <c:f>'EU Levels'!$A$13</c:f>
              <c:strCache>
                <c:ptCount val="1"/>
                <c:pt idx="0">
                  <c:v>Yhteensä 60 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Levels'!$B$6:$G$7</c15:sqref>
                  </c15:fullRef>
                  <c15:levelRef>
                    <c15:sqref>'EU Levels'!$B$7:$G$7</c15:sqref>
                  </c15:levelRef>
                </c:ext>
              </c:extLst>
              <c:f>'EU Levels'!$B$7:$G$7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Levels'!$B$13:$G$13</c:f>
              <c:numCache>
                <c:formatCode>General</c:formatCode>
                <c:ptCount val="6"/>
                <c:pt idx="0">
                  <c:v>798446.33617536002</c:v>
                </c:pt>
                <c:pt idx="1">
                  <c:v>788676.05246652011</c:v>
                </c:pt>
                <c:pt idx="2">
                  <c:v>700344.3579787201</c:v>
                </c:pt>
                <c:pt idx="3">
                  <c:v>534490.29850571998</c:v>
                </c:pt>
                <c:pt idx="4">
                  <c:v>1124912.32961448</c:v>
                </c:pt>
                <c:pt idx="5">
                  <c:v>867032.88708576001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50-4391-A56E-2C25A482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924544"/>
        <c:axId val="868925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'EU Levels'!$A$8</c15:sqref>
                        </c15:formulaRef>
                      </c:ext>
                    </c:extLst>
                    <c:strCache>
                      <c:ptCount val="1"/>
                      <c:pt idx="0">
                        <c:v>Sähkö (kg CO2e/a)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'EU Levels'!$B$6:$G$7</c15:sqref>
                        </c15:fullRef>
                        <c15:levelRef>
                          <c15:sqref>'EU Levels'!$B$7:$G$7</c15:sqref>
                        </c15:levelRef>
                        <c15:formulaRef>
                          <c15:sqref>'EU Levels'!$B$7:$G$7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lähtötiedot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'EU Levels'!$B$8:$G$8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2553.0239999999999</c:v>
                      </c:pt>
                      <c:pt idx="1">
                        <c:v>2263.44</c:v>
                      </c:pt>
                      <c:pt idx="2">
                        <c:v>1748.8320000000001</c:v>
                      </c:pt>
                      <c:pt idx="3">
                        <c:v>1586.4960000000001</c:v>
                      </c:pt>
                      <c:pt idx="4">
                        <c:v>2473.5360000000001</c:v>
                      </c:pt>
                      <c:pt idx="5">
                        <c:v>2394.8160000000003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550-4391-A56E-2C25A482956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Levels'!$A$9</c15:sqref>
                        </c15:formulaRef>
                      </c:ext>
                    </c:extLst>
                    <c:strCache>
                      <c:ptCount val="1"/>
                      <c:pt idx="0">
                        <c:v>Kaukolämpö (kg CO2e/a)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'EU Levels'!$B$6:$G$7</c15:sqref>
                        </c15:fullRef>
                        <c15:levelRef>
                          <c15:sqref>'EU Levels'!$B$7:$G$7</c15:sqref>
                        </c15:levelRef>
                        <c15:formulaRef>
                          <c15:sqref>'EU Levels'!$B$7:$G$7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lähtötiedot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10754.414936256</c:v>
                      </c:pt>
                      <c:pt idx="1">
                        <c:v>10881.160874442001</c:v>
                      </c:pt>
                      <c:pt idx="2">
                        <c:v>9923.5739663120003</c:v>
                      </c:pt>
                      <c:pt idx="3">
                        <c:v>7321.6756417620009</c:v>
                      </c:pt>
                      <c:pt idx="4">
                        <c:v>16275.002826908001</c:v>
                      </c:pt>
                      <c:pt idx="5">
                        <c:v>12055.732118096001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550-4391-A56E-2C25A482956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Levels'!$A$10</c15:sqref>
                        </c15:formulaRef>
                      </c:ext>
                    </c:extLst>
                    <c:strCache>
                      <c:ptCount val="1"/>
                      <c:pt idx="0">
                        <c:v>Yhteensä (kg CO2e/a)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'EU Levels'!$B$6:$G$7</c15:sqref>
                        </c15:fullRef>
                        <c15:levelRef>
                          <c15:sqref>'EU Levels'!$B$7:$G$7</c15:sqref>
                        </c15:levelRef>
                        <c15:formulaRef>
                          <c15:sqref>'EU Levels'!$B$7:$G$7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lähtötiedot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13307.438936256</c:v>
                      </c:pt>
                      <c:pt idx="1">
                        <c:v>13144.600874442001</c:v>
                      </c:pt>
                      <c:pt idx="2">
                        <c:v>11672.405966312001</c:v>
                      </c:pt>
                      <c:pt idx="3">
                        <c:v>8908.1716417620009</c:v>
                      </c:pt>
                      <c:pt idx="4">
                        <c:v>18748.538826907999</c:v>
                      </c:pt>
                      <c:pt idx="5">
                        <c:v>14450.548118096001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550-4391-A56E-2C25A482956B}"/>
                  </c:ext>
                </c:extLst>
              </c15:ser>
            </c15:filteredBarSeries>
          </c:ext>
        </c:extLst>
      </c:barChart>
      <c:catAx>
        <c:axId val="8689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5856"/>
        <c:crosses val="autoZero"/>
        <c:auto val="1"/>
        <c:lblAlgn val="ctr"/>
        <c:lblOffset val="100"/>
        <c:noMultiLvlLbl val="0"/>
      </c:catAx>
      <c:valAx>
        <c:axId val="8689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B6-vuotuiset</a:t>
            </a:r>
            <a:r>
              <a:rPr lang="fi-FI" baseline="0"/>
              <a:t> GWP- päästöt (kgCO2e/a)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'EU Levels'!$A$8</c:f>
              <c:strCache>
                <c:ptCount val="1"/>
                <c:pt idx="0">
                  <c:v>Sähkö (kg CO2e/a)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Levels'!$B$6:$G$7</c15:sqref>
                  </c15:fullRef>
                  <c15:levelRef>
                    <c15:sqref>'EU Levels'!$B$7:$G$7</c15:sqref>
                  </c15:levelRef>
                </c:ext>
              </c:extLst>
              <c:f>'EU Levels'!$B$7:$G$7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Levels'!$B$8:$G$8</c:f>
              <c:numCache>
                <c:formatCode>General</c:formatCode>
                <c:ptCount val="6"/>
                <c:pt idx="0">
                  <c:v>2553.0239999999999</c:v>
                </c:pt>
                <c:pt idx="1">
                  <c:v>2263.44</c:v>
                </c:pt>
                <c:pt idx="2">
                  <c:v>1748.8320000000001</c:v>
                </c:pt>
                <c:pt idx="3">
                  <c:v>1586.4960000000001</c:v>
                </c:pt>
                <c:pt idx="4">
                  <c:v>2473.5360000000001</c:v>
                </c:pt>
                <c:pt idx="5">
                  <c:v>2394.8160000000003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970-A350-E885A926E109}"/>
            </c:ext>
          </c:extLst>
        </c:ser>
        <c:ser>
          <c:idx val="1"/>
          <c:order val="1"/>
          <c:tx>
            <c:strRef>
              <c:f>'EU Levels'!$A$9</c:f>
              <c:strCache>
                <c:ptCount val="1"/>
                <c:pt idx="0">
                  <c:v>Kaukolämpö (kg CO2e/a)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Levels'!$B$6:$G$7</c15:sqref>
                  </c15:fullRef>
                  <c15:levelRef>
                    <c15:sqref>'EU Levels'!$B$7:$G$7</c15:sqref>
                  </c15:levelRef>
                </c:ext>
              </c:extLst>
              <c:f>'EU Levels'!$B$7:$G$7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Levels'!$B$9:$G$9</c:f>
              <c:numCache>
                <c:formatCode>General</c:formatCode>
                <c:ptCount val="6"/>
                <c:pt idx="0">
                  <c:v>10754.414936256</c:v>
                </c:pt>
                <c:pt idx="1">
                  <c:v>10881.160874442001</c:v>
                </c:pt>
                <c:pt idx="2">
                  <c:v>9923.5739663120003</c:v>
                </c:pt>
                <c:pt idx="3">
                  <c:v>7321.6756417620009</c:v>
                </c:pt>
                <c:pt idx="4">
                  <c:v>16275.002826908001</c:v>
                </c:pt>
                <c:pt idx="5">
                  <c:v>12055.732118096001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9-4970-A350-E885A926E109}"/>
            </c:ext>
          </c:extLst>
        </c:ser>
        <c:ser>
          <c:idx val="2"/>
          <c:order val="2"/>
          <c:tx>
            <c:strRef>
              <c:f>'EU Levels'!$A$10</c:f>
              <c:strCache>
                <c:ptCount val="1"/>
                <c:pt idx="0">
                  <c:v>Yhteensä (kg CO2e/a)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'EU Levels'!$B$6:$G$7</c15:sqref>
                  </c15:fullRef>
                  <c15:levelRef>
                    <c15:sqref>'EU Levels'!$B$7:$G$7</c15:sqref>
                  </c15:levelRef>
                </c:ext>
              </c:extLst>
              <c:f>'EU Levels'!$B$7:$G$7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'EU Levels'!$B$10:$G$10</c:f>
              <c:numCache>
                <c:formatCode>General</c:formatCode>
                <c:ptCount val="6"/>
                <c:pt idx="0">
                  <c:v>13307.438936256</c:v>
                </c:pt>
                <c:pt idx="1">
                  <c:v>13144.600874442001</c:v>
                </c:pt>
                <c:pt idx="2">
                  <c:v>11672.405966312001</c:v>
                </c:pt>
                <c:pt idx="3">
                  <c:v>8908.1716417620009</c:v>
                </c:pt>
                <c:pt idx="4">
                  <c:v>18748.538826907999</c:v>
                </c:pt>
                <c:pt idx="5">
                  <c:v>14450.548118096001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9-4970-A350-E885A926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924544"/>
        <c:axId val="8689258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'EU Levels'!$A$11</c15:sqref>
                        </c15:formulaRef>
                      </c:ext>
                    </c:extLst>
                    <c:strCache>
                      <c:ptCount val="1"/>
                      <c:pt idx="0">
                        <c:v>Sähkö 60 a(kg CO2e)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'EU Levels'!$B$6:$G$7</c15:sqref>
                        </c15:fullRef>
                        <c15:levelRef>
                          <c15:sqref>'EU Levels'!$B$7:$G$7</c15:sqref>
                        </c15:levelRef>
                        <c15:formulaRef>
                          <c15:sqref>'EU Levels'!$B$7:$G$7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lähtötiedot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'EU Levels'!$B$11:$G$11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153181.44</c:v>
                      </c:pt>
                      <c:pt idx="1">
                        <c:v>135806.39999999999</c:v>
                      </c:pt>
                      <c:pt idx="2">
                        <c:v>104929.92000000001</c:v>
                      </c:pt>
                      <c:pt idx="3">
                        <c:v>95189.760000000009</c:v>
                      </c:pt>
                      <c:pt idx="4">
                        <c:v>148412.16</c:v>
                      </c:pt>
                      <c:pt idx="5">
                        <c:v>143688.96000000002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FE9-4970-A350-E885A926E10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Levels'!$A$12</c15:sqref>
                        </c15:formulaRef>
                      </c:ext>
                    </c:extLst>
                    <c:strCache>
                      <c:ptCount val="1"/>
                      <c:pt idx="0">
                        <c:v>Kaukolämpö 60 a (kg CO2e)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'EU Levels'!$B$6:$G$7</c15:sqref>
                        </c15:fullRef>
                        <c15:levelRef>
                          <c15:sqref>'EU Levels'!$B$7:$G$7</c15:sqref>
                        </c15:levelRef>
                        <c15:formulaRef>
                          <c15:sqref>'EU Levels'!$B$7:$G$7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lähtötiedot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645264.89617535996</c:v>
                      </c:pt>
                      <c:pt idx="1">
                        <c:v>652869.65246652008</c:v>
                      </c:pt>
                      <c:pt idx="2">
                        <c:v>595414.43797872006</c:v>
                      </c:pt>
                      <c:pt idx="3">
                        <c:v>439300.53850572003</c:v>
                      </c:pt>
                      <c:pt idx="4">
                        <c:v>976500.16961448011</c:v>
                      </c:pt>
                      <c:pt idx="5">
                        <c:v>723343.92708576005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E9-4970-A350-E885A926E10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Levels'!$A$13</c15:sqref>
                        </c15:formulaRef>
                      </c:ext>
                    </c:extLst>
                    <c:strCache>
                      <c:ptCount val="1"/>
                      <c:pt idx="0">
                        <c:v>Yhteensä 60 a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'EU Levels'!$B$6:$G$7</c15:sqref>
                        </c15:fullRef>
                        <c15:levelRef>
                          <c15:sqref>'EU Levels'!$B$7:$G$7</c15:sqref>
                        </c15:levelRef>
                        <c15:formulaRef>
                          <c15:sqref>'EU Levels'!$B$7:$G$7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lähtötiedot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'EU Levels'!$B$13:$G$13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798446.33617536002</c:v>
                      </c:pt>
                      <c:pt idx="1">
                        <c:v>788676.05246652011</c:v>
                      </c:pt>
                      <c:pt idx="2">
                        <c:v>700344.3579787201</c:v>
                      </c:pt>
                      <c:pt idx="3">
                        <c:v>534490.29850571998</c:v>
                      </c:pt>
                      <c:pt idx="4">
                        <c:v>1124912.32961448</c:v>
                      </c:pt>
                      <c:pt idx="5">
                        <c:v>867032.88708576001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E9-4970-A350-E885A926E109}"/>
                  </c:ext>
                </c:extLst>
              </c15:ser>
            </c15:filteredBarSeries>
          </c:ext>
        </c:extLst>
      </c:barChart>
      <c:catAx>
        <c:axId val="8689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5856"/>
        <c:crosses val="autoZero"/>
        <c:auto val="1"/>
        <c:lblAlgn val="ctr"/>
        <c:lblOffset val="100"/>
        <c:noMultiLvlLbl val="0"/>
      </c:catAx>
      <c:valAx>
        <c:axId val="8689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Vakioidulla käytöllä laskettu ostoenergia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YM!$A$3</c:f>
              <c:strCache>
                <c:ptCount val="1"/>
                <c:pt idx="0">
                  <c:v>Sähkö (kWh/a)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YM!$B$1:$G$2</c15:sqref>
                  </c15:fullRef>
                  <c15:levelRef>
                    <c15:sqref>YM!$B$2:$G$2</c15:sqref>
                  </c15:levelRef>
                </c:ext>
              </c:extLst>
              <c:f>YM!$B$2:$G$2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YM!$B$3:$G$3</c:f>
              <c:numCache>
                <c:formatCode>General</c:formatCode>
                <c:ptCount val="6"/>
                <c:pt idx="0">
                  <c:v>53188</c:v>
                </c:pt>
                <c:pt idx="1">
                  <c:v>47155</c:v>
                </c:pt>
                <c:pt idx="2">
                  <c:v>36434</c:v>
                </c:pt>
                <c:pt idx="3">
                  <c:v>33052</c:v>
                </c:pt>
                <c:pt idx="4">
                  <c:v>51532</c:v>
                </c:pt>
                <c:pt idx="5">
                  <c:v>49892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6-4A36-A3B6-63B0D4129E88}"/>
            </c:ext>
          </c:extLst>
        </c:ser>
        <c:ser>
          <c:idx val="1"/>
          <c:order val="1"/>
          <c:tx>
            <c:strRef>
              <c:f>YM!$A$4</c:f>
              <c:strCache>
                <c:ptCount val="1"/>
                <c:pt idx="0">
                  <c:v>Kaukolämpö (kWh/a)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YM!$B$1:$G$2</c15:sqref>
                  </c15:fullRef>
                  <c15:levelRef>
                    <c15:sqref>YM!$B$2:$G$2</c15:sqref>
                  </c15:levelRef>
                </c:ext>
              </c:extLst>
              <c:f>YM!$B$2:$G$2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lähtötiedot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YM!$B$4:$G$4</c:f>
              <c:numCache>
                <c:formatCode>General</c:formatCode>
                <c:ptCount val="6"/>
                <c:pt idx="0">
                  <c:v>73056</c:v>
                </c:pt>
                <c:pt idx="1">
                  <c:v>73917</c:v>
                </c:pt>
                <c:pt idx="2">
                  <c:v>67412</c:v>
                </c:pt>
                <c:pt idx="3">
                  <c:v>49737</c:v>
                </c:pt>
                <c:pt idx="4">
                  <c:v>110558</c:v>
                </c:pt>
                <c:pt idx="5">
                  <c:v>81896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6-4A36-A3B6-63B0D4129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1620824"/>
        <c:axId val="661621480"/>
      </c:barChart>
      <c:catAx>
        <c:axId val="66162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1621480"/>
        <c:crosses val="autoZero"/>
        <c:auto val="1"/>
        <c:lblAlgn val="ctr"/>
        <c:lblOffset val="100"/>
        <c:noMultiLvlLbl val="0"/>
      </c:catAx>
      <c:valAx>
        <c:axId val="661621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162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Rakennuksen</a:t>
            </a:r>
            <a:r>
              <a:rPr lang="fi-FI" baseline="0"/>
              <a:t> elinkaaren B6 aikaiset </a:t>
            </a:r>
          </a:p>
          <a:p>
            <a:pPr>
              <a:defRPr/>
            </a:pPr>
            <a:r>
              <a:rPr lang="fi-FI" baseline="0"/>
              <a:t>GWP- päästöt (60a)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YM!$A$11</c:f>
              <c:strCache>
                <c:ptCount val="1"/>
                <c:pt idx="0">
                  <c:v>Sähkö 60 a(kg CO2e)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YM!$B$11:$G$11</c:f>
              <c:numCache>
                <c:formatCode>General</c:formatCode>
                <c:ptCount val="6"/>
                <c:pt idx="0">
                  <c:v>153181.44</c:v>
                </c:pt>
                <c:pt idx="1">
                  <c:v>135806.39999999999</c:v>
                </c:pt>
                <c:pt idx="2">
                  <c:v>104929.92000000001</c:v>
                </c:pt>
                <c:pt idx="3">
                  <c:v>95189.760000000009</c:v>
                </c:pt>
                <c:pt idx="4">
                  <c:v>148412.16</c:v>
                </c:pt>
                <c:pt idx="5">
                  <c:v>143688.96000000002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8-4BAE-A532-58D9AB5C1EB1}"/>
            </c:ext>
          </c:extLst>
        </c:ser>
        <c:ser>
          <c:idx val="4"/>
          <c:order val="4"/>
          <c:tx>
            <c:strRef>
              <c:f>YM!$A$12</c:f>
              <c:strCache>
                <c:ptCount val="1"/>
                <c:pt idx="0">
                  <c:v>Kaukolämpö 60 a (kg CO2e)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YM!$B$12:$G$12</c:f>
              <c:numCache>
                <c:formatCode>General</c:formatCode>
                <c:ptCount val="6"/>
                <c:pt idx="0">
                  <c:v>657504</c:v>
                </c:pt>
                <c:pt idx="1">
                  <c:v>665253</c:v>
                </c:pt>
                <c:pt idx="2">
                  <c:v>606708</c:v>
                </c:pt>
                <c:pt idx="3">
                  <c:v>447632.99999999994</c:v>
                </c:pt>
                <c:pt idx="4">
                  <c:v>995022</c:v>
                </c:pt>
                <c:pt idx="5">
                  <c:v>737064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8-4BAE-A532-58D9AB5C1EB1}"/>
            </c:ext>
          </c:extLst>
        </c:ser>
        <c:ser>
          <c:idx val="5"/>
          <c:order val="5"/>
          <c:tx>
            <c:strRef>
              <c:f>YM!$A$13</c:f>
              <c:strCache>
                <c:ptCount val="1"/>
                <c:pt idx="0">
                  <c:v>Yhteensä 60 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YM!$B$13:$G$13</c:f>
              <c:numCache>
                <c:formatCode>General</c:formatCode>
                <c:ptCount val="6"/>
                <c:pt idx="0">
                  <c:v>810685.43999999994</c:v>
                </c:pt>
                <c:pt idx="1">
                  <c:v>801059.4</c:v>
                </c:pt>
                <c:pt idx="2">
                  <c:v>711637.92</c:v>
                </c:pt>
                <c:pt idx="3">
                  <c:v>542822.76</c:v>
                </c:pt>
                <c:pt idx="4">
                  <c:v>1143434.1599999999</c:v>
                </c:pt>
                <c:pt idx="5">
                  <c:v>880752.96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8-4BAE-A532-58D9AB5C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924544"/>
        <c:axId val="868925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YM!$A$8</c15:sqref>
                        </c15:formulaRef>
                      </c:ext>
                    </c:extLst>
                    <c:strCache>
                      <c:ptCount val="1"/>
                      <c:pt idx="0">
                        <c:v>Sähkö (kg CO2e/a)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YM!$B$6:$G$7</c15:sqref>
                        </c15:fullRef>
                        <c15:levelRef>
                          <c15:sqref>YM!$B$7:$G$7</c15:sqref>
                        </c15:levelRef>
                        <c15:formulaRef>
                          <c15:sqref>YM!$B$7:$G$7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YM!$B$8:$G$8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2553.0239999999999</c:v>
                      </c:pt>
                      <c:pt idx="1">
                        <c:v>2263.44</c:v>
                      </c:pt>
                      <c:pt idx="2">
                        <c:v>1748.8320000000001</c:v>
                      </c:pt>
                      <c:pt idx="3">
                        <c:v>1586.4960000000001</c:v>
                      </c:pt>
                      <c:pt idx="4">
                        <c:v>2473.5360000000001</c:v>
                      </c:pt>
                      <c:pt idx="5">
                        <c:v>2394.8160000000003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A88-4BAE-A532-58D9AB5C1EB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YM!$A$9</c15:sqref>
                        </c15:formulaRef>
                      </c:ext>
                    </c:extLst>
                    <c:strCache>
                      <c:ptCount val="1"/>
                      <c:pt idx="0">
                        <c:v>Kaukolämpö (kg CO2e/a)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YM!$B$6:$G$7</c15:sqref>
                        </c15:fullRef>
                        <c15:levelRef>
                          <c15:sqref>YM!$B$7:$G$7</c15:sqref>
                        </c15:levelRef>
                        <c15:formulaRef>
                          <c15:sqref>YM!$B$7:$G$7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YM!$B$9:$G$9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10958.4</c:v>
                      </c:pt>
                      <c:pt idx="1">
                        <c:v>11087.55</c:v>
                      </c:pt>
                      <c:pt idx="2">
                        <c:v>10111.799999999999</c:v>
                      </c:pt>
                      <c:pt idx="3">
                        <c:v>7460.5499999999993</c:v>
                      </c:pt>
                      <c:pt idx="4">
                        <c:v>16583.7</c:v>
                      </c:pt>
                      <c:pt idx="5">
                        <c:v>12284.4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88-4BAE-A532-58D9AB5C1E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YM!$A$10</c15:sqref>
                        </c15:formulaRef>
                      </c:ext>
                    </c:extLst>
                    <c:strCache>
                      <c:ptCount val="1"/>
                      <c:pt idx="0">
                        <c:v>Yhteensä (kg CO2e/a)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YM!$B$6:$G$7</c15:sqref>
                        </c15:fullRef>
                        <c15:levelRef>
                          <c15:sqref>YM!$B$7:$G$7</c15:sqref>
                        </c15:levelRef>
                        <c15:formulaRef>
                          <c15:sqref>YM!$B$7:$G$7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YM!$B$10:$G$10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13511.423999999999</c:v>
                      </c:pt>
                      <c:pt idx="1">
                        <c:v>13350.99</c:v>
                      </c:pt>
                      <c:pt idx="2">
                        <c:v>11860.632</c:v>
                      </c:pt>
                      <c:pt idx="3">
                        <c:v>9047.0459999999985</c:v>
                      </c:pt>
                      <c:pt idx="4">
                        <c:v>19057.236000000001</c:v>
                      </c:pt>
                      <c:pt idx="5">
                        <c:v>14679.216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88-4BAE-A532-58D9AB5C1EB1}"/>
                  </c:ext>
                </c:extLst>
              </c15:ser>
            </c15:filteredBarSeries>
          </c:ext>
        </c:extLst>
      </c:barChart>
      <c:catAx>
        <c:axId val="8689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5856"/>
        <c:crosses val="autoZero"/>
        <c:auto val="1"/>
        <c:lblAlgn val="ctr"/>
        <c:lblOffset val="100"/>
        <c:noMultiLvlLbl val="0"/>
      </c:catAx>
      <c:valAx>
        <c:axId val="8689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B6-vuotuiset</a:t>
            </a:r>
            <a:r>
              <a:rPr lang="fi-FI" baseline="0"/>
              <a:t> GWP- päästöt (kgCO2e/a)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YM!$A$8</c:f>
              <c:strCache>
                <c:ptCount val="1"/>
                <c:pt idx="0">
                  <c:v>Sähkö (kg CO2e/a)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YM!$B$8:$G$8</c:f>
              <c:numCache>
                <c:formatCode>General</c:formatCode>
                <c:ptCount val="6"/>
                <c:pt idx="0">
                  <c:v>2553.0239999999999</c:v>
                </c:pt>
                <c:pt idx="1">
                  <c:v>2263.44</c:v>
                </c:pt>
                <c:pt idx="2">
                  <c:v>1748.8320000000001</c:v>
                </c:pt>
                <c:pt idx="3">
                  <c:v>1586.4960000000001</c:v>
                </c:pt>
                <c:pt idx="4">
                  <c:v>2473.5360000000001</c:v>
                </c:pt>
                <c:pt idx="5">
                  <c:v>2394.8160000000003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A-4C8F-9A4D-858E5242649E}"/>
            </c:ext>
          </c:extLst>
        </c:ser>
        <c:ser>
          <c:idx val="1"/>
          <c:order val="1"/>
          <c:tx>
            <c:strRef>
              <c:f>YM!$A$9</c:f>
              <c:strCache>
                <c:ptCount val="1"/>
                <c:pt idx="0">
                  <c:v>Kaukolämpö (kg CO2e/a)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YM!$B$9:$G$9</c:f>
              <c:numCache>
                <c:formatCode>General</c:formatCode>
                <c:ptCount val="6"/>
                <c:pt idx="0">
                  <c:v>10958.4</c:v>
                </c:pt>
                <c:pt idx="1">
                  <c:v>11087.55</c:v>
                </c:pt>
                <c:pt idx="2">
                  <c:v>10111.799999999999</c:v>
                </c:pt>
                <c:pt idx="3">
                  <c:v>7460.5499999999993</c:v>
                </c:pt>
                <c:pt idx="4">
                  <c:v>16583.7</c:v>
                </c:pt>
                <c:pt idx="5">
                  <c:v>12284.4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A-4C8F-9A4D-858E5242649E}"/>
            </c:ext>
          </c:extLst>
        </c:ser>
        <c:ser>
          <c:idx val="2"/>
          <c:order val="2"/>
          <c:tx>
            <c:strRef>
              <c:f>YM!$A$10</c:f>
              <c:strCache>
                <c:ptCount val="1"/>
                <c:pt idx="0">
                  <c:v>Yhteensä (kg CO2e/a)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YM!$B$10:$G$10</c:f>
              <c:numCache>
                <c:formatCode>General</c:formatCode>
                <c:ptCount val="6"/>
                <c:pt idx="0">
                  <c:v>13511.423999999999</c:v>
                </c:pt>
                <c:pt idx="1">
                  <c:v>13350.99</c:v>
                </c:pt>
                <c:pt idx="2">
                  <c:v>11860.632</c:v>
                </c:pt>
                <c:pt idx="3">
                  <c:v>9047.0459999999985</c:v>
                </c:pt>
                <c:pt idx="4">
                  <c:v>19057.236000000001</c:v>
                </c:pt>
                <c:pt idx="5">
                  <c:v>14679.216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DA-4C8F-9A4D-858E52426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924544"/>
        <c:axId val="8689258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YM!$A$11</c15:sqref>
                        </c15:formulaRef>
                      </c:ext>
                    </c:extLst>
                    <c:strCache>
                      <c:ptCount val="1"/>
                      <c:pt idx="0">
                        <c:v>Sähkö 60 a(kg CO2e)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YM!$B$6:$G$7</c15:sqref>
                        </c15:fullRef>
                        <c15:levelRef>
                          <c15:sqref>YM!$B$7:$G$7</c15:sqref>
                        </c15:levelRef>
                        <c15:formulaRef>
                          <c15:sqref>YM!$B$7:$G$7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YM!$B$11:$G$11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153181.44</c:v>
                      </c:pt>
                      <c:pt idx="1">
                        <c:v>135806.39999999999</c:v>
                      </c:pt>
                      <c:pt idx="2">
                        <c:v>104929.92000000001</c:v>
                      </c:pt>
                      <c:pt idx="3">
                        <c:v>95189.760000000009</c:v>
                      </c:pt>
                      <c:pt idx="4">
                        <c:v>148412.16</c:v>
                      </c:pt>
                      <c:pt idx="5">
                        <c:v>143688.96000000002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0DA-4C8F-9A4D-858E5242649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YM!$A$12</c15:sqref>
                        </c15:formulaRef>
                      </c:ext>
                    </c:extLst>
                    <c:strCache>
                      <c:ptCount val="1"/>
                      <c:pt idx="0">
                        <c:v>Kaukolämpö 60 a (kg CO2e)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YM!$B$6:$G$7</c15:sqref>
                        </c15:fullRef>
                        <c15:levelRef>
                          <c15:sqref>YM!$B$7:$G$7</c15:sqref>
                        </c15:levelRef>
                        <c15:formulaRef>
                          <c15:sqref>YM!$B$7:$G$7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657504</c:v>
                      </c:pt>
                      <c:pt idx="1">
                        <c:v>665253</c:v>
                      </c:pt>
                      <c:pt idx="2">
                        <c:v>606708</c:v>
                      </c:pt>
                      <c:pt idx="3">
                        <c:v>447632.99999999994</c:v>
                      </c:pt>
                      <c:pt idx="4">
                        <c:v>995022</c:v>
                      </c:pt>
                      <c:pt idx="5">
                        <c:v>737064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DA-4C8F-9A4D-858E5242649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YM!$A$13</c15:sqref>
                        </c15:formulaRef>
                      </c:ext>
                    </c:extLst>
                    <c:strCache>
                      <c:ptCount val="1"/>
                      <c:pt idx="0">
                        <c:v>Yhteensä 60 a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YM!$B$6:$G$7</c15:sqref>
                        </c15:fullRef>
                        <c15:levelRef>
                          <c15:sqref>YM!$B$7:$G$7</c15:sqref>
                        </c15:levelRef>
                        <c15:formulaRef>
                          <c15:sqref>YM!$B$7:$G$7</c15:sqref>
                        </c15:formulaRef>
                      </c:ext>
                    </c:extLst>
                    <c:strCache>
                      <c:ptCount val="6"/>
                      <c:pt idx="0">
                        <c:v>Minimivaihtoehto/normi</c:v>
                      </c:pt>
                      <c:pt idx="1">
                        <c:v>Konseptikerrostalo lähtötiedot</c:v>
                      </c:pt>
                      <c:pt idx="2">
                        <c:v>Matalaenergia</c:v>
                      </c:pt>
                      <c:pt idx="3">
                        <c:v>Passiivi</c:v>
                      </c:pt>
                      <c:pt idx="4">
                        <c:v>Konseptikerrostalo (IDA ICE)</c:v>
                      </c:pt>
                      <c:pt idx="5">
                        <c:v>Matalaenergia (IDA ICE)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YM!$B$13:$G$13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810685.43999999994</c:v>
                      </c:pt>
                      <c:pt idx="1">
                        <c:v>801059.4</c:v>
                      </c:pt>
                      <c:pt idx="2">
                        <c:v>711637.92</c:v>
                      </c:pt>
                      <c:pt idx="3">
                        <c:v>542822.76</c:v>
                      </c:pt>
                      <c:pt idx="4">
                        <c:v>1143434.1599999999</c:v>
                      </c:pt>
                      <c:pt idx="5">
                        <c:v>880752.96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0DA-4C8F-9A4D-858E5242649E}"/>
                  </c:ext>
                </c:extLst>
              </c15:ser>
            </c15:filteredBarSeries>
          </c:ext>
        </c:extLst>
      </c:barChart>
      <c:catAx>
        <c:axId val="8689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5856"/>
        <c:crosses val="autoZero"/>
        <c:auto val="1"/>
        <c:lblAlgn val="ctr"/>
        <c:lblOffset val="100"/>
        <c:noMultiLvlLbl val="0"/>
      </c:catAx>
      <c:valAx>
        <c:axId val="8689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9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Ostoenergian</a:t>
            </a:r>
            <a:r>
              <a:rPr lang="fi-FI" baseline="0"/>
              <a:t> vuotuinen hiilijalanjälki</a:t>
            </a:r>
          </a:p>
          <a:p>
            <a:pPr>
              <a:defRPr/>
            </a:pPr>
            <a:r>
              <a:rPr lang="fi-FI" baseline="0"/>
              <a:t>(kaukolämmön päästöt eivät vähene tulevaisuudessa)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YM!$A$8</c:f>
              <c:strCache>
                <c:ptCount val="1"/>
                <c:pt idx="0">
                  <c:v>Sähkö (kg CO2e/a)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YM!$B$8:$G$8</c:f>
              <c:numCache>
                <c:formatCode>General</c:formatCode>
                <c:ptCount val="6"/>
                <c:pt idx="0">
                  <c:v>2553.0239999999999</c:v>
                </c:pt>
                <c:pt idx="1">
                  <c:v>2263.44</c:v>
                </c:pt>
                <c:pt idx="2">
                  <c:v>1748.8320000000001</c:v>
                </c:pt>
                <c:pt idx="3">
                  <c:v>1586.4960000000001</c:v>
                </c:pt>
                <c:pt idx="4">
                  <c:v>2473.5360000000001</c:v>
                </c:pt>
                <c:pt idx="5">
                  <c:v>2394.8160000000003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1-4500-93F8-5CCD5BE0C478}"/>
            </c:ext>
          </c:extLst>
        </c:ser>
        <c:ser>
          <c:idx val="1"/>
          <c:order val="1"/>
          <c:tx>
            <c:strRef>
              <c:f>YM!$A$9</c:f>
              <c:strCache>
                <c:ptCount val="1"/>
                <c:pt idx="0">
                  <c:v>Kaukolämpö (kg CO2e/a)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YM!$B$9:$G$9</c:f>
              <c:numCache>
                <c:formatCode>General</c:formatCode>
                <c:ptCount val="6"/>
                <c:pt idx="0">
                  <c:v>10958.4</c:v>
                </c:pt>
                <c:pt idx="1">
                  <c:v>11087.55</c:v>
                </c:pt>
                <c:pt idx="2">
                  <c:v>10111.799999999999</c:v>
                </c:pt>
                <c:pt idx="3">
                  <c:v>7460.5499999999993</c:v>
                </c:pt>
                <c:pt idx="4">
                  <c:v>16583.7</c:v>
                </c:pt>
                <c:pt idx="5">
                  <c:v>12284.4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1-4500-93F8-5CCD5BE0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776456"/>
        <c:axId val="667772848"/>
      </c:barChart>
      <c:lineChart>
        <c:grouping val="standard"/>
        <c:varyColors val="0"/>
        <c:ser>
          <c:idx val="2"/>
          <c:order val="2"/>
          <c:tx>
            <c:strRef>
              <c:f>YM!$A$10</c:f>
              <c:strCache>
                <c:ptCount val="1"/>
                <c:pt idx="0">
                  <c:v>Yhteensä (kg CO2e/a)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YM!$B$10:$G$10</c:f>
              <c:numCache>
                <c:formatCode>General</c:formatCode>
                <c:ptCount val="6"/>
                <c:pt idx="0">
                  <c:v>13511.423999999999</c:v>
                </c:pt>
                <c:pt idx="1">
                  <c:v>13350.99</c:v>
                </c:pt>
                <c:pt idx="2">
                  <c:v>11860.632</c:v>
                </c:pt>
                <c:pt idx="3">
                  <c:v>9047.0459999999985</c:v>
                </c:pt>
                <c:pt idx="4">
                  <c:v>19057.236000000001</c:v>
                </c:pt>
                <c:pt idx="5">
                  <c:v>14679.216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81-4500-93F8-5CCD5BE0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76456"/>
        <c:axId val="667772848"/>
      </c:lineChart>
      <c:catAx>
        <c:axId val="66777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7772848"/>
        <c:crosses val="autoZero"/>
        <c:auto val="1"/>
        <c:lblAlgn val="ctr"/>
        <c:lblOffset val="100"/>
        <c:noMultiLvlLbl val="0"/>
      </c:catAx>
      <c:valAx>
        <c:axId val="667772848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777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Ostoenergian</a:t>
            </a:r>
            <a:r>
              <a:rPr lang="fi-FI" baseline="0"/>
              <a:t> vuotuinen hiilijalanjälki</a:t>
            </a:r>
          </a:p>
          <a:p>
            <a:pPr>
              <a:defRPr/>
            </a:pPr>
            <a:r>
              <a:rPr lang="fi-FI"/>
              <a:t>(kaukolämmön päästöt vähenevät tulevaisuudessa YM)</a:t>
            </a:r>
          </a:p>
          <a:p>
            <a:pPr>
              <a:defRPr/>
            </a:pP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YM!$A$19</c:f>
              <c:strCache>
                <c:ptCount val="1"/>
                <c:pt idx="0">
                  <c:v>Sähkö (kg CO2e/a)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YM!$B$19:$G$19</c:f>
              <c:numCache>
                <c:formatCode>General</c:formatCode>
                <c:ptCount val="6"/>
                <c:pt idx="0">
                  <c:v>2553.0239999999999</c:v>
                </c:pt>
                <c:pt idx="1">
                  <c:v>2263.44</c:v>
                </c:pt>
                <c:pt idx="2">
                  <c:v>1748.8320000000001</c:v>
                </c:pt>
                <c:pt idx="3">
                  <c:v>1586.4960000000001</c:v>
                </c:pt>
                <c:pt idx="4">
                  <c:v>2473.5360000000001</c:v>
                </c:pt>
                <c:pt idx="5">
                  <c:v>2394.8160000000003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64B-815A-6AE61E55D8F6}"/>
            </c:ext>
          </c:extLst>
        </c:ser>
        <c:ser>
          <c:idx val="1"/>
          <c:order val="1"/>
          <c:tx>
            <c:strRef>
              <c:f>YM!$A$20</c:f>
              <c:strCache>
                <c:ptCount val="1"/>
                <c:pt idx="0">
                  <c:v>Kaukolämpö YM 50a (kg CO2e/a)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YM!$B$20:$G$20</c:f>
              <c:numCache>
                <c:formatCode>General</c:formatCode>
                <c:ptCount val="6"/>
                <c:pt idx="0">
                  <c:v>5201.5871999999999</c:v>
                </c:pt>
                <c:pt idx="1">
                  <c:v>5262.8904000000002</c:v>
                </c:pt>
                <c:pt idx="2">
                  <c:v>4799.7344000000003</c:v>
                </c:pt>
                <c:pt idx="3">
                  <c:v>3541.2743999999998</c:v>
                </c:pt>
                <c:pt idx="4">
                  <c:v>7871.7295999999997</c:v>
                </c:pt>
                <c:pt idx="5">
                  <c:v>5830.9952000000003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6-464B-815A-6AE61E55D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776456"/>
        <c:axId val="667772848"/>
      </c:barChart>
      <c:lineChart>
        <c:grouping val="standard"/>
        <c:varyColors val="0"/>
        <c:ser>
          <c:idx val="2"/>
          <c:order val="2"/>
          <c:tx>
            <c:strRef>
              <c:f>YM!$A$21</c:f>
              <c:strCache>
                <c:ptCount val="1"/>
                <c:pt idx="0">
                  <c:v>Yhteensä (kg CO2e/a)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YM!$B$6:$G$7</c15:sqref>
                  </c15:fullRef>
                  <c15:levelRef>
                    <c15:sqref>YM!$B$7:$G$7</c15:sqref>
                  </c15:levelRef>
                </c:ext>
              </c:extLst>
              <c:f>YM!$B$7:$G$7</c:f>
              <c:strCache>
                <c:ptCount val="6"/>
                <c:pt idx="0">
                  <c:v>Minimivaihtoehto/normi</c:v>
                </c:pt>
                <c:pt idx="1">
                  <c:v>Konseptikerrostalo lähtötiedot</c:v>
                </c:pt>
                <c:pt idx="2">
                  <c:v>Matalaenergia</c:v>
                </c:pt>
                <c:pt idx="3">
                  <c:v>Passiivi</c:v>
                </c:pt>
                <c:pt idx="4">
                  <c:v>Konseptikerrostalo (IDA ICE)</c:v>
                </c:pt>
                <c:pt idx="5">
                  <c:v>Matalaenergia (IDA ICE)</c:v>
                </c:pt>
              </c:strCache>
            </c:strRef>
          </c:cat>
          <c:val>
            <c:numRef>
              <c:f>YM!$B$21:$G$21</c:f>
              <c:numCache>
                <c:formatCode>General</c:formatCode>
                <c:ptCount val="6"/>
                <c:pt idx="0">
                  <c:v>7754.6111999999994</c:v>
                </c:pt>
                <c:pt idx="1">
                  <c:v>7526.3304000000007</c:v>
                </c:pt>
                <c:pt idx="2">
                  <c:v>6548.5664000000006</c:v>
                </c:pt>
                <c:pt idx="3">
                  <c:v>5127.7703999999994</c:v>
                </c:pt>
                <c:pt idx="4">
                  <c:v>10345.265599999999</c:v>
                </c:pt>
                <c:pt idx="5">
                  <c:v>8225.8112000000001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6-464B-815A-6AE61E55D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76456"/>
        <c:axId val="667772848"/>
      </c:lineChart>
      <c:catAx>
        <c:axId val="66777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7772848"/>
        <c:crosses val="autoZero"/>
        <c:auto val="1"/>
        <c:lblAlgn val="ctr"/>
        <c:lblOffset val="100"/>
        <c:noMultiLvlLbl val="0"/>
      </c:catAx>
      <c:valAx>
        <c:axId val="6677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777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</xdr:row>
      <xdr:rowOff>280987</xdr:rowOff>
    </xdr:from>
    <xdr:to>
      <xdr:col>17</xdr:col>
      <xdr:colOff>247650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3588BA-E0A7-4A80-971B-039E7C489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1066800</xdr:colOff>
      <xdr:row>17</xdr:row>
      <xdr:rowOff>80962</xdr:rowOff>
    </xdr:from>
    <xdr:to>
      <xdr:col>11</xdr:col>
      <xdr:colOff>171450</xdr:colOff>
      <xdr:row>31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8EF7B3-B25A-47EF-90DF-578BA3ABD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885825</xdr:colOff>
      <xdr:row>17</xdr:row>
      <xdr:rowOff>19050</xdr:rowOff>
    </xdr:from>
    <xdr:to>
      <xdr:col>5</xdr:col>
      <xdr:colOff>857250</xdr:colOff>
      <xdr:row>31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F04191-BA38-4826-83BE-6D592C463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0</xdr:rowOff>
    </xdr:from>
    <xdr:to>
      <xdr:col>17</xdr:col>
      <xdr:colOff>66675</xdr:colOff>
      <xdr:row>12</xdr:row>
      <xdr:rowOff>94456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FD1F8-4E14-431A-A8CD-C52AE7058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1066800</xdr:colOff>
      <xdr:row>27</xdr:row>
      <xdr:rowOff>80962</xdr:rowOff>
    </xdr:from>
    <xdr:to>
      <xdr:col>11</xdr:col>
      <xdr:colOff>171450</xdr:colOff>
      <xdr:row>41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2CF148-7321-4CA2-91A0-1937CB4CA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885825</xdr:colOff>
      <xdr:row>27</xdr:row>
      <xdr:rowOff>19050</xdr:rowOff>
    </xdr:from>
    <xdr:to>
      <xdr:col>5</xdr:col>
      <xdr:colOff>857250</xdr:colOff>
      <xdr:row>41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885561-5A0D-4226-829D-006CCC9F5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177612</xdr:colOff>
      <xdr:row>10</xdr:row>
      <xdr:rowOff>50706</xdr:rowOff>
    </xdr:from>
    <xdr:to>
      <xdr:col>24</xdr:col>
      <xdr:colOff>430305</xdr:colOff>
      <xdr:row>29</xdr:row>
      <xdr:rowOff>184056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F11833-36CA-493F-B013-8BD457800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33</xdr:row>
      <xdr:rowOff>136071</xdr:rowOff>
    </xdr:from>
    <xdr:to>
      <xdr:col>26</xdr:col>
      <xdr:colOff>347943</xdr:colOff>
      <xdr:row>57</xdr:row>
      <xdr:rowOff>106135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CE6C4-0507-4A25-91D2-706C87C28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A36" sqref="A36"/>
    </sheetView>
  </sheetViews>
  <sheetFormatPr defaultRowHeight="15" x14ac:dyDescent="0.25"/>
  <cols>
    <col min="1" max="1" width="36.85546875" customWidth="1"/>
    <col min="2" max="2" width="26.7109375" customWidth="1"/>
    <col min="3" max="3" width="33.42578125" customWidth="1"/>
    <col min="4" max="4" width="21" customWidth="1"/>
    <col min="5" max="5" width="14.5703125" customWidth="1"/>
    <col min="6" max="6" width="21.5703125" customWidth="1"/>
    <col min="7" max="7" width="23.85546875" customWidth="1"/>
  </cols>
  <sheetData>
    <row r="1" spans="1:7" x14ac:dyDescent="0.25">
      <c r="B1" s="3" t="s">
        <v>8</v>
      </c>
      <c r="C1" s="3"/>
      <c r="D1" s="3"/>
      <c r="E1" s="3"/>
      <c r="F1" s="3" t="s">
        <v>9</v>
      </c>
      <c r="G1" s="3"/>
    </row>
    <row r="2" spans="1:7" ht="60" customHeight="1" x14ac:dyDescent="0.25">
      <c r="A2" s="1"/>
      <c r="B2" s="2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1" t="s">
        <v>7</v>
      </c>
    </row>
    <row r="3" spans="1:7" x14ac:dyDescent="0.25">
      <c r="A3" t="s">
        <v>4</v>
      </c>
      <c r="B3">
        <v>53188</v>
      </c>
      <c r="C3">
        <v>47155</v>
      </c>
      <c r="D3">
        <v>36434</v>
      </c>
      <c r="E3">
        <v>33052</v>
      </c>
      <c r="F3">
        <v>51532</v>
      </c>
      <c r="G3">
        <v>49892</v>
      </c>
    </row>
    <row r="4" spans="1:7" x14ac:dyDescent="0.25">
      <c r="A4" t="s">
        <v>5</v>
      </c>
      <c r="B4">
        <v>73056</v>
      </c>
      <c r="C4">
        <v>73917</v>
      </c>
      <c r="D4">
        <v>67412</v>
      </c>
      <c r="E4">
        <v>49737</v>
      </c>
      <c r="F4">
        <v>110558</v>
      </c>
      <c r="G4">
        <v>81896</v>
      </c>
    </row>
    <row r="6" spans="1:7" x14ac:dyDescent="0.25">
      <c r="B6" s="3" t="s">
        <v>8</v>
      </c>
      <c r="C6" s="3"/>
      <c r="D6" s="3"/>
      <c r="E6" s="3"/>
      <c r="F6" s="3" t="s">
        <v>9</v>
      </c>
      <c r="G6" s="3"/>
    </row>
    <row r="7" spans="1:7" ht="30" x14ac:dyDescent="0.25">
      <c r="A7" s="1"/>
      <c r="B7" s="2" t="s">
        <v>0</v>
      </c>
      <c r="C7" s="1" t="s">
        <v>1</v>
      </c>
      <c r="D7" s="1" t="s">
        <v>2</v>
      </c>
      <c r="E7" s="1" t="s">
        <v>3</v>
      </c>
      <c r="F7" s="1" t="s">
        <v>6</v>
      </c>
      <c r="G7" s="1" t="s">
        <v>7</v>
      </c>
    </row>
    <row r="8" spans="1:7" x14ac:dyDescent="0.25">
      <c r="A8" t="s">
        <v>10</v>
      </c>
      <c r="B8">
        <f>B3*0.048</f>
        <v>2553.0239999999999</v>
      </c>
      <c r="C8">
        <f t="shared" ref="C8:G8" si="0">C3*0.048</f>
        <v>2263.44</v>
      </c>
      <c r="D8">
        <f t="shared" si="0"/>
        <v>1748.8320000000001</v>
      </c>
      <c r="E8">
        <f t="shared" si="0"/>
        <v>1586.4960000000001</v>
      </c>
      <c r="F8">
        <f t="shared" si="0"/>
        <v>2473.5360000000001</v>
      </c>
      <c r="G8">
        <f t="shared" si="0"/>
        <v>2394.8160000000003</v>
      </c>
    </row>
    <row r="9" spans="1:7" x14ac:dyDescent="0.25">
      <c r="A9" t="s">
        <v>11</v>
      </c>
      <c r="B9">
        <f>0.147207826*B4</f>
        <v>10754.414936256</v>
      </c>
      <c r="C9">
        <f t="shared" ref="C9:G9" si="1">0.147207826*C4</f>
        <v>10881.160874442001</v>
      </c>
      <c r="D9">
        <f t="shared" si="1"/>
        <v>9923.5739663120003</v>
      </c>
      <c r="E9">
        <f t="shared" si="1"/>
        <v>7321.6756417620009</v>
      </c>
      <c r="F9">
        <f t="shared" si="1"/>
        <v>16275.002826908001</v>
      </c>
      <c r="G9">
        <f t="shared" si="1"/>
        <v>12055.732118096001</v>
      </c>
    </row>
    <row r="10" spans="1:7" x14ac:dyDescent="0.25">
      <c r="A10" t="s">
        <v>14</v>
      </c>
      <c r="B10">
        <f t="shared" ref="B10:G10" si="2">B8+B9</f>
        <v>13307.438936256</v>
      </c>
      <c r="C10">
        <f t="shared" si="2"/>
        <v>13144.600874442001</v>
      </c>
      <c r="D10">
        <f t="shared" si="2"/>
        <v>11672.405966312001</v>
      </c>
      <c r="E10">
        <f t="shared" si="2"/>
        <v>8908.1716417620009</v>
      </c>
      <c r="F10">
        <f t="shared" si="2"/>
        <v>18748.538826907999</v>
      </c>
      <c r="G10">
        <f t="shared" si="2"/>
        <v>14450.548118096001</v>
      </c>
    </row>
    <row r="11" spans="1:7" x14ac:dyDescent="0.25">
      <c r="A11" t="s">
        <v>16</v>
      </c>
      <c r="B11">
        <f t="shared" ref="B11:G12" si="3">B8*60</f>
        <v>153181.44</v>
      </c>
      <c r="C11">
        <f t="shared" si="3"/>
        <v>135806.39999999999</v>
      </c>
      <c r="D11">
        <f t="shared" si="3"/>
        <v>104929.92000000001</v>
      </c>
      <c r="E11">
        <f t="shared" si="3"/>
        <v>95189.760000000009</v>
      </c>
      <c r="F11">
        <f t="shared" si="3"/>
        <v>148412.16</v>
      </c>
      <c r="G11">
        <f t="shared" si="3"/>
        <v>143688.96000000002</v>
      </c>
    </row>
    <row r="12" spans="1:7" x14ac:dyDescent="0.25">
      <c r="A12" t="s">
        <v>17</v>
      </c>
      <c r="B12">
        <f t="shared" si="3"/>
        <v>645264.89617535996</v>
      </c>
      <c r="C12">
        <f t="shared" si="3"/>
        <v>652869.65246652008</v>
      </c>
      <c r="D12">
        <f t="shared" si="3"/>
        <v>595414.43797872006</v>
      </c>
      <c r="E12">
        <f t="shared" si="3"/>
        <v>439300.53850572003</v>
      </c>
      <c r="F12">
        <f t="shared" si="3"/>
        <v>976500.16961448011</v>
      </c>
      <c r="G12">
        <f t="shared" si="3"/>
        <v>723343.92708576005</v>
      </c>
    </row>
    <row r="13" spans="1:7" x14ac:dyDescent="0.25">
      <c r="A13" t="s">
        <v>15</v>
      </c>
      <c r="B13">
        <f t="shared" ref="B13:G13" si="4">B8*60+B9*60</f>
        <v>798446.33617536002</v>
      </c>
      <c r="C13">
        <f t="shared" si="4"/>
        <v>788676.05246652011</v>
      </c>
      <c r="D13">
        <f t="shared" si="4"/>
        <v>700344.3579787201</v>
      </c>
      <c r="E13">
        <f t="shared" si="4"/>
        <v>534490.29850571998</v>
      </c>
      <c r="F13">
        <f t="shared" si="4"/>
        <v>1124912.32961448</v>
      </c>
      <c r="G13">
        <f t="shared" si="4"/>
        <v>867032.88708576001</v>
      </c>
    </row>
    <row r="16" spans="1:7" ht="30" x14ac:dyDescent="0.25">
      <c r="A16" s="1" t="s">
        <v>12</v>
      </c>
    </row>
    <row r="17" spans="1:1" x14ac:dyDescent="0.25">
      <c r="A17" t="s">
        <v>13</v>
      </c>
    </row>
  </sheetData>
  <mergeCells count="4">
    <mergeCell ref="B6:E6"/>
    <mergeCell ref="B1:E1"/>
    <mergeCell ref="F1:G1"/>
    <mergeCell ref="F6:G6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285C-6B18-4239-ADC0-73F901BF861E}">
  <dimension ref="A1:G28"/>
  <sheetViews>
    <sheetView tabSelected="1" zoomScale="115" zoomScaleNormal="115" workbookViewId="0">
      <selection activeCell="C22" sqref="C22"/>
    </sheetView>
  </sheetViews>
  <sheetFormatPr defaultRowHeight="15" x14ac:dyDescent="0.25"/>
  <cols>
    <col min="1" max="1" width="36.85546875" customWidth="1"/>
    <col min="2" max="2" width="26.7109375" customWidth="1"/>
    <col min="3" max="3" width="33.42578125" customWidth="1"/>
    <col min="4" max="4" width="21" customWidth="1"/>
    <col min="5" max="5" width="14.5703125" customWidth="1"/>
    <col min="6" max="6" width="21.5703125" customWidth="1"/>
    <col min="7" max="7" width="23.85546875" customWidth="1"/>
  </cols>
  <sheetData>
    <row r="1" spans="1:7" x14ac:dyDescent="0.25">
      <c r="B1" s="3" t="s">
        <v>8</v>
      </c>
      <c r="C1" s="3"/>
      <c r="D1" s="3"/>
      <c r="E1" s="3"/>
      <c r="F1" s="3" t="s">
        <v>9</v>
      </c>
      <c r="G1" s="3"/>
    </row>
    <row r="2" spans="1:7" ht="60" customHeight="1" x14ac:dyDescent="0.25">
      <c r="A2" s="1"/>
      <c r="B2" s="2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1" t="s">
        <v>7</v>
      </c>
    </row>
    <row r="3" spans="1:7" x14ac:dyDescent="0.25">
      <c r="A3" t="s">
        <v>4</v>
      </c>
      <c r="B3">
        <v>53188</v>
      </c>
      <c r="C3">
        <v>47155</v>
      </c>
      <c r="D3">
        <v>36434</v>
      </c>
      <c r="E3">
        <v>33052</v>
      </c>
      <c r="F3">
        <v>51532</v>
      </c>
      <c r="G3">
        <v>49892</v>
      </c>
    </row>
    <row r="4" spans="1:7" x14ac:dyDescent="0.25">
      <c r="A4" t="s">
        <v>5</v>
      </c>
      <c r="B4">
        <v>73056</v>
      </c>
      <c r="C4">
        <v>73917</v>
      </c>
      <c r="D4">
        <v>67412</v>
      </c>
      <c r="E4">
        <v>49737</v>
      </c>
      <c r="F4">
        <v>110558</v>
      </c>
      <c r="G4">
        <v>81896</v>
      </c>
    </row>
    <row r="6" spans="1:7" x14ac:dyDescent="0.25">
      <c r="B6" s="3" t="s">
        <v>8</v>
      </c>
      <c r="C6" s="3"/>
      <c r="D6" s="3"/>
      <c r="E6" s="3"/>
      <c r="F6" s="3" t="s">
        <v>9</v>
      </c>
      <c r="G6" s="3"/>
    </row>
    <row r="7" spans="1:7" ht="30" x14ac:dyDescent="0.25">
      <c r="A7" s="1" t="s">
        <v>23</v>
      </c>
      <c r="B7" s="2" t="s">
        <v>0</v>
      </c>
      <c r="C7" s="1" t="s">
        <v>1</v>
      </c>
      <c r="D7" s="1" t="s">
        <v>2</v>
      </c>
      <c r="E7" s="1" t="s">
        <v>3</v>
      </c>
      <c r="F7" s="1" t="s">
        <v>24</v>
      </c>
      <c r="G7" s="1" t="s">
        <v>7</v>
      </c>
    </row>
    <row r="8" spans="1:7" x14ac:dyDescent="0.25">
      <c r="A8" t="s">
        <v>10</v>
      </c>
      <c r="B8">
        <f>B3*$B$26</f>
        <v>2553.0239999999999</v>
      </c>
      <c r="C8">
        <f t="shared" ref="C8:G8" si="0">C3*$B$26</f>
        <v>2263.44</v>
      </c>
      <c r="D8">
        <f t="shared" si="0"/>
        <v>1748.8320000000001</v>
      </c>
      <c r="E8">
        <f t="shared" si="0"/>
        <v>1586.4960000000001</v>
      </c>
      <c r="F8">
        <f t="shared" si="0"/>
        <v>2473.5360000000001</v>
      </c>
      <c r="G8">
        <f t="shared" si="0"/>
        <v>2394.8160000000003</v>
      </c>
    </row>
    <row r="9" spans="1:7" x14ac:dyDescent="0.25">
      <c r="A9" t="s">
        <v>11</v>
      </c>
      <c r="B9">
        <f>$B$27*B4</f>
        <v>10958.4</v>
      </c>
      <c r="C9">
        <f>$B$27*C4</f>
        <v>11087.55</v>
      </c>
      <c r="D9">
        <f t="shared" ref="C9:G9" si="1">$B$27*D4</f>
        <v>10111.799999999999</v>
      </c>
      <c r="E9">
        <f t="shared" si="1"/>
        <v>7460.5499999999993</v>
      </c>
      <c r="F9">
        <f t="shared" si="1"/>
        <v>16583.7</v>
      </c>
      <c r="G9">
        <f t="shared" si="1"/>
        <v>12284.4</v>
      </c>
    </row>
    <row r="10" spans="1:7" x14ac:dyDescent="0.25">
      <c r="A10" t="s">
        <v>14</v>
      </c>
      <c r="B10">
        <f>SUM(B8:B9)</f>
        <v>13511.423999999999</v>
      </c>
      <c r="C10">
        <f t="shared" ref="C10:G10" si="2">SUM(C8:C9)</f>
        <v>13350.99</v>
      </c>
      <c r="D10">
        <f t="shared" si="2"/>
        <v>11860.632</v>
      </c>
      <c r="E10">
        <f t="shared" si="2"/>
        <v>9047.0459999999985</v>
      </c>
      <c r="F10">
        <f t="shared" si="2"/>
        <v>19057.236000000001</v>
      </c>
      <c r="G10">
        <f t="shared" si="2"/>
        <v>14679.216</v>
      </c>
    </row>
    <row r="11" spans="1:7" x14ac:dyDescent="0.25">
      <c r="A11" t="s">
        <v>16</v>
      </c>
      <c r="B11">
        <f>B8*60</f>
        <v>153181.44</v>
      </c>
      <c r="C11">
        <f>C8*60</f>
        <v>135806.39999999999</v>
      </c>
      <c r="D11">
        <f t="shared" ref="C11:G11" si="3">D8*60</f>
        <v>104929.92000000001</v>
      </c>
      <c r="E11">
        <f t="shared" si="3"/>
        <v>95189.760000000009</v>
      </c>
      <c r="F11">
        <f t="shared" si="3"/>
        <v>148412.16</v>
      </c>
      <c r="G11">
        <f t="shared" si="3"/>
        <v>143688.96000000002</v>
      </c>
    </row>
    <row r="12" spans="1:7" x14ac:dyDescent="0.25">
      <c r="A12" t="s">
        <v>17</v>
      </c>
      <c r="B12">
        <f>B9*60</f>
        <v>657504</v>
      </c>
      <c r="C12">
        <f>C9*60</f>
        <v>665253</v>
      </c>
      <c r="D12">
        <f t="shared" ref="C12:G12" si="4">D9*60</f>
        <v>606708</v>
      </c>
      <c r="E12">
        <f t="shared" si="4"/>
        <v>447632.99999999994</v>
      </c>
      <c r="F12">
        <f t="shared" si="4"/>
        <v>995022</v>
      </c>
      <c r="G12">
        <f t="shared" si="4"/>
        <v>737064</v>
      </c>
    </row>
    <row r="13" spans="1:7" x14ac:dyDescent="0.25">
      <c r="A13" t="s">
        <v>15</v>
      </c>
      <c r="B13">
        <f>SUM(B11:B12)</f>
        <v>810685.43999999994</v>
      </c>
      <c r="C13">
        <f t="shared" ref="C13:G13" si="5">SUM(C11:C12)</f>
        <v>801059.4</v>
      </c>
      <c r="D13">
        <f t="shared" si="5"/>
        <v>711637.92</v>
      </c>
      <c r="E13">
        <f t="shared" si="5"/>
        <v>542822.76</v>
      </c>
      <c r="F13">
        <f t="shared" si="5"/>
        <v>1143434.1599999999</v>
      </c>
      <c r="G13">
        <f t="shared" si="5"/>
        <v>880752.96</v>
      </c>
    </row>
    <row r="15" spans="1:7" x14ac:dyDescent="0.25">
      <c r="D15">
        <f>C13-D13</f>
        <v>89421.479999999981</v>
      </c>
      <c r="E15">
        <f>C13-E13</f>
        <v>258236.64</v>
      </c>
    </row>
    <row r="16" spans="1:7" x14ac:dyDescent="0.25">
      <c r="D16">
        <f>D15/C13</f>
        <v>0.11162902526329506</v>
      </c>
      <c r="E16">
        <f>E15/C13</f>
        <v>0.32236890298022847</v>
      </c>
    </row>
    <row r="17" spans="1:7" x14ac:dyDescent="0.25">
      <c r="B17" s="3" t="s">
        <v>8</v>
      </c>
      <c r="C17" s="3"/>
      <c r="D17" s="3"/>
      <c r="E17" s="3"/>
      <c r="F17" s="3" t="s">
        <v>9</v>
      </c>
      <c r="G17" s="3"/>
    </row>
    <row r="18" spans="1:7" ht="30" x14ac:dyDescent="0.25">
      <c r="A18" s="1" t="s">
        <v>22</v>
      </c>
      <c r="B18" s="2" t="s">
        <v>0</v>
      </c>
      <c r="C18" s="1" t="s">
        <v>1</v>
      </c>
      <c r="D18" s="1" t="s">
        <v>2</v>
      </c>
      <c r="E18" s="1" t="s">
        <v>3</v>
      </c>
      <c r="F18" s="1" t="s">
        <v>6</v>
      </c>
      <c r="G18" s="1" t="s">
        <v>7</v>
      </c>
    </row>
    <row r="19" spans="1:7" x14ac:dyDescent="0.25">
      <c r="A19" t="s">
        <v>10</v>
      </c>
      <c r="B19">
        <f>B3*$B$26</f>
        <v>2553.0239999999999</v>
      </c>
      <c r="C19">
        <f t="shared" ref="C19:G19" si="6">C3*$B$26</f>
        <v>2263.44</v>
      </c>
      <c r="D19">
        <f t="shared" si="6"/>
        <v>1748.8320000000001</v>
      </c>
      <c r="E19">
        <f t="shared" si="6"/>
        <v>1586.4960000000001</v>
      </c>
      <c r="F19">
        <f t="shared" si="6"/>
        <v>2473.5360000000001</v>
      </c>
      <c r="G19">
        <f t="shared" si="6"/>
        <v>2394.8160000000003</v>
      </c>
    </row>
    <row r="20" spans="1:7" x14ac:dyDescent="0.25">
      <c r="A20" t="s">
        <v>20</v>
      </c>
      <c r="B20">
        <f>B4*$B$28</f>
        <v>5201.5871999999999</v>
      </c>
      <c r="C20">
        <f>C4*$B$28</f>
        <v>5262.8904000000002</v>
      </c>
      <c r="D20">
        <f t="shared" ref="C20:G20" si="7">D4*$B$28</f>
        <v>4799.7344000000003</v>
      </c>
      <c r="E20">
        <f t="shared" si="7"/>
        <v>3541.2743999999998</v>
      </c>
      <c r="F20">
        <f t="shared" si="7"/>
        <v>7871.7295999999997</v>
      </c>
      <c r="G20">
        <f t="shared" si="7"/>
        <v>5830.9952000000003</v>
      </c>
    </row>
    <row r="21" spans="1:7" x14ac:dyDescent="0.25">
      <c r="A21" t="s">
        <v>14</v>
      </c>
      <c r="B21">
        <f>SUM(B19:B20)</f>
        <v>7754.6111999999994</v>
      </c>
      <c r="C21">
        <f t="shared" ref="C21" si="8">SUM(C19:C20)</f>
        <v>7526.3304000000007</v>
      </c>
      <c r="D21">
        <f t="shared" ref="D21" si="9">SUM(D19:D20)</f>
        <v>6548.5664000000006</v>
      </c>
      <c r="E21">
        <f t="shared" ref="E21" si="10">SUM(E19:E20)</f>
        <v>5127.7703999999994</v>
      </c>
      <c r="F21">
        <f t="shared" ref="F21" si="11">SUM(F19:F20)</f>
        <v>10345.265599999999</v>
      </c>
      <c r="G21">
        <f t="shared" ref="G21" si="12">SUM(G19:G20)</f>
        <v>8225.8112000000001</v>
      </c>
    </row>
    <row r="22" spans="1:7" x14ac:dyDescent="0.25">
      <c r="A22" t="s">
        <v>16</v>
      </c>
      <c r="B22">
        <f>B8*60</f>
        <v>153181.44</v>
      </c>
      <c r="C22">
        <f>C19*60</f>
        <v>135806.39999999999</v>
      </c>
      <c r="D22">
        <f t="shared" ref="C22:F22" si="13">D8*60</f>
        <v>104929.92000000001</v>
      </c>
      <c r="E22">
        <f t="shared" si="13"/>
        <v>95189.760000000009</v>
      </c>
      <c r="F22">
        <f t="shared" si="13"/>
        <v>148412.16</v>
      </c>
      <c r="G22">
        <f>G8*60</f>
        <v>143688.96000000002</v>
      </c>
    </row>
    <row r="23" spans="1:7" x14ac:dyDescent="0.25">
      <c r="A23" t="s">
        <v>21</v>
      </c>
      <c r="B23">
        <f>B4*$B$28</f>
        <v>5201.5871999999999</v>
      </c>
      <c r="C23">
        <f>C20*60</f>
        <v>315773.424</v>
      </c>
      <c r="D23">
        <f t="shared" ref="C23:G23" si="14">D4*$B$28</f>
        <v>4799.7344000000003</v>
      </c>
      <c r="E23">
        <f t="shared" si="14"/>
        <v>3541.2743999999998</v>
      </c>
      <c r="F23">
        <f t="shared" si="14"/>
        <v>7871.7295999999997</v>
      </c>
      <c r="G23">
        <f t="shared" si="14"/>
        <v>5830.9952000000003</v>
      </c>
    </row>
    <row r="24" spans="1:7" x14ac:dyDescent="0.25">
      <c r="A24" t="s">
        <v>15</v>
      </c>
      <c r="B24">
        <f>SUM(B22:B23)</f>
        <v>158383.02720000001</v>
      </c>
      <c r="C24">
        <f>SUM(C22:C23)</f>
        <v>451579.82400000002</v>
      </c>
      <c r="D24">
        <f t="shared" ref="D24" si="15">SUM(D22:D23)</f>
        <v>109729.65440000001</v>
      </c>
      <c r="E24">
        <f t="shared" ref="E24" si="16">SUM(E22:E23)</f>
        <v>98731.034400000004</v>
      </c>
      <c r="F24">
        <f t="shared" ref="F24" si="17">SUM(F22:F23)</f>
        <v>156283.88959999999</v>
      </c>
      <c r="G24">
        <f t="shared" ref="G24" si="18">SUM(G22:G23)</f>
        <v>149519.95520000003</v>
      </c>
    </row>
    <row r="26" spans="1:7" ht="30" x14ac:dyDescent="0.25">
      <c r="A26" s="1" t="s">
        <v>12</v>
      </c>
      <c r="B26">
        <v>4.8000000000000001E-2</v>
      </c>
    </row>
    <row r="27" spans="1:7" ht="47.25" customHeight="1" x14ac:dyDescent="0.25">
      <c r="A27" s="1" t="s">
        <v>18</v>
      </c>
      <c r="B27">
        <v>0.15</v>
      </c>
    </row>
    <row r="28" spans="1:7" x14ac:dyDescent="0.25">
      <c r="A28" t="s">
        <v>19</v>
      </c>
      <c r="B28">
        <v>7.1199999999999999E-2</v>
      </c>
    </row>
  </sheetData>
  <mergeCells count="6">
    <mergeCell ref="B1:E1"/>
    <mergeCell ref="F1:G1"/>
    <mergeCell ref="B6:E6"/>
    <mergeCell ref="F6:G6"/>
    <mergeCell ref="B17:E17"/>
    <mergeCell ref="F17:G17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 Levels</vt:lpstr>
      <vt:lpstr>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2020-11-26T11:23:33Z</dcterms:modified>
</cp:coreProperties>
</file>